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280" windowHeight="9195" activeTab="0"/>
  </bookViews>
  <sheets>
    <sheet name="DATA" sheetId="1" r:id="rId1"/>
    <sheet name="SalaryCertificat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SSSR</author>
  </authors>
  <commentList>
    <comment ref="E13" authorId="0">
      <text>
        <r>
          <rPr>
            <b/>
            <sz val="9"/>
            <rFont val="Tahoma"/>
            <family val="2"/>
          </rPr>
          <t>L K R:</t>
        </r>
        <r>
          <rPr>
            <sz val="9"/>
            <rFont val="Tahoma"/>
            <family val="2"/>
          </rPr>
          <t xml:space="preserve">
Please type ZPPF subscription if ZPPF is selected
</t>
        </r>
      </text>
    </comment>
  </commentList>
</comments>
</file>

<file path=xl/sharedStrings.xml><?xml version="1.0" encoding="utf-8"?>
<sst xmlns="http://schemas.openxmlformats.org/spreadsheetml/2006/main" count="89" uniqueCount="68">
  <si>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</si>
  <si>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</si>
  <si>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</si>
  <si>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</si>
  <si>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</si>
  <si>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</si>
  <si>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</si>
  <si>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</si>
  <si>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</si>
  <si>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</si>
  <si>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</si>
  <si>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</si>
  <si>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SALARY CERTIFICATE</t>
  </si>
  <si>
    <t>DATA</t>
  </si>
  <si>
    <t>Name of the Employee:</t>
  </si>
  <si>
    <t>Sri.</t>
  </si>
  <si>
    <t>Smt.</t>
  </si>
  <si>
    <t>Kum.</t>
  </si>
  <si>
    <t>L KONDA REDDY</t>
  </si>
  <si>
    <t>Salary For the Month of</t>
  </si>
  <si>
    <t>S/o</t>
  </si>
  <si>
    <t>D/o</t>
  </si>
  <si>
    <t>W/o</t>
  </si>
  <si>
    <t>smt.</t>
  </si>
  <si>
    <t xml:space="preserve">Place of Working </t>
  </si>
  <si>
    <t>Mandal</t>
  </si>
  <si>
    <t>BASIC PAY</t>
  </si>
  <si>
    <t>H M A</t>
  </si>
  <si>
    <t>Spl. Pay</t>
  </si>
  <si>
    <t>Others</t>
  </si>
  <si>
    <t>C P S</t>
  </si>
  <si>
    <t>Z P P F</t>
  </si>
  <si>
    <t>APGLI</t>
  </si>
  <si>
    <t>GIS</t>
  </si>
  <si>
    <t>I T</t>
  </si>
  <si>
    <t xml:space="preserve">F A </t>
  </si>
  <si>
    <t>D A %</t>
  </si>
  <si>
    <t>H R A %</t>
  </si>
  <si>
    <t>Lepakshi</t>
  </si>
  <si>
    <t>L C VENKATA REDDY</t>
  </si>
  <si>
    <t>Designation</t>
  </si>
  <si>
    <t>Secondary Grade Teacher</t>
  </si>
  <si>
    <t>01.09.2009</t>
  </si>
  <si>
    <t>PAY PARTICULARS</t>
  </si>
  <si>
    <t>DEDUCTIONS</t>
  </si>
  <si>
    <t>Basic Pay</t>
  </si>
  <si>
    <t>I R%</t>
  </si>
  <si>
    <t>G I S</t>
  </si>
  <si>
    <t>P T</t>
  </si>
  <si>
    <t>A P G L I</t>
  </si>
  <si>
    <t xml:space="preserve">I T </t>
  </si>
  <si>
    <t>Rs.</t>
  </si>
  <si>
    <t>TOTAL</t>
  </si>
  <si>
    <t xml:space="preserve">E W F </t>
  </si>
  <si>
    <t>S W F</t>
  </si>
  <si>
    <t>F A</t>
  </si>
  <si>
    <t>Drawing Officer</t>
  </si>
  <si>
    <t>Signature of the</t>
  </si>
  <si>
    <t>SEAL</t>
  </si>
  <si>
    <t>DATE:</t>
  </si>
  <si>
    <t>Speciman Signature</t>
  </si>
  <si>
    <t>of the Employee</t>
  </si>
  <si>
    <t xml:space="preserve">Signature Attested by the </t>
  </si>
  <si>
    <t>Drawing Officer.</t>
  </si>
  <si>
    <t>Name,Designation&amp; Address of the                  Drawing Officer.</t>
  </si>
  <si>
    <t>M P Primary School, TIRUMALADEVARAPALLI</t>
  </si>
  <si>
    <t>Working in the present school from</t>
  </si>
  <si>
    <t>Father /Husband's Name :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</si>
</sst>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FF0000"/>
      <name val="Calibri"/>
      <family val="2"/>
    </font>
    <font>
      <u val="single"/>
      <sz val="2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8" fillId="33" borderId="0" xfId="0" applyFont="1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hidden="1"/>
    </xf>
    <xf numFmtId="0" fontId="45" fillId="33" borderId="0" xfId="0" applyFont="1" applyFill="1" applyAlignment="1" applyProtection="1">
      <alignment/>
      <protection hidden="1"/>
    </xf>
    <xf numFmtId="4" fontId="45" fillId="33" borderId="0" xfId="0" applyNumberFormat="1" applyFont="1" applyFill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14" fontId="45" fillId="33" borderId="0" xfId="0" applyNumberFormat="1" applyFont="1" applyFill="1" applyAlignment="1" applyProtection="1">
      <alignment horizontal="left"/>
      <protection hidden="1"/>
    </xf>
    <xf numFmtId="0" fontId="46" fillId="33" borderId="10" xfId="0" applyFont="1" applyFill="1" applyBorder="1" applyAlignment="1" applyProtection="1">
      <alignment/>
      <protection hidden="1"/>
    </xf>
    <xf numFmtId="4" fontId="46" fillId="33" borderId="10" xfId="0" applyNumberFormat="1" applyFont="1" applyFill="1" applyBorder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locked="0"/>
    </xf>
    <xf numFmtId="0" fontId="28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7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28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8" borderId="0" xfId="0" applyFill="1" applyAlignment="1" applyProtection="1">
      <alignment/>
      <protection hidden="1"/>
    </xf>
    <xf numFmtId="0" fontId="49" fillId="33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hidden="1"/>
    </xf>
    <xf numFmtId="0" fontId="43" fillId="33" borderId="0" xfId="0" applyFont="1" applyFill="1" applyAlignment="1" applyProtection="1">
      <alignment/>
      <protection hidden="1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center"/>
      <protection hidden="1"/>
    </xf>
    <xf numFmtId="0" fontId="43" fillId="33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47" fillId="33" borderId="0" xfId="0" applyFont="1" applyFill="1" applyAlignment="1" applyProtection="1">
      <alignment horizontal="center"/>
      <protection hidden="1"/>
    </xf>
    <xf numFmtId="0" fontId="45" fillId="33" borderId="0" xfId="0" applyFont="1" applyFill="1" applyAlignment="1" applyProtection="1">
      <alignment horizontal="left" vertical="center" wrapText="1"/>
      <protection hidden="1"/>
    </xf>
    <xf numFmtId="0" fontId="50" fillId="33" borderId="0" xfId="0" applyFont="1" applyFill="1" applyAlignment="1" applyProtection="1">
      <alignment horizontal="center"/>
      <protection hidden="1"/>
    </xf>
    <xf numFmtId="0" fontId="45" fillId="33" borderId="0" xfId="0" applyFont="1" applyFill="1" applyAlignment="1" applyProtection="1">
      <alignment horizontal="center"/>
      <protection hidden="1"/>
    </xf>
    <xf numFmtId="0" fontId="45" fillId="33" borderId="11" xfId="0" applyFont="1" applyFill="1" applyBorder="1" applyAlignment="1" applyProtection="1">
      <alignment horizontal="center"/>
      <protection hidden="1"/>
    </xf>
    <xf numFmtId="4" fontId="45" fillId="33" borderId="0" xfId="0" applyNumberFormat="1" applyFont="1" applyFill="1" applyAlignment="1" applyProtection="1">
      <alignment horizontal="left" vertical="center" wrapText="1"/>
      <protection hidden="1"/>
    </xf>
    <xf numFmtId="0" fontId="45" fillId="33" borderId="0" xfId="0" applyFont="1" applyFill="1" applyAlignment="1" applyProtection="1">
      <alignment horizontal="justify" vertical="justify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NO_Words%20Add%20in%20EXCEL\Suresh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RsWord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RowColHeaders="0" tabSelected="1" zoomScalePageLayoutView="0" workbookViewId="0" topLeftCell="A1">
      <selection activeCell="G11" sqref="G11"/>
    </sheetView>
  </sheetViews>
  <sheetFormatPr defaultColWidth="9.140625" defaultRowHeight="15"/>
  <cols>
    <col min="1" max="1" width="9.8515625" style="13" customWidth="1"/>
    <col min="2" max="3" width="9.140625" style="13" customWidth="1"/>
    <col min="4" max="4" width="9.00390625" style="13" customWidth="1"/>
    <col min="5" max="5" width="8.00390625" style="13" customWidth="1"/>
    <col min="6" max="7" width="11.8515625" style="13" customWidth="1"/>
    <col min="8" max="8" width="11.8515625" style="24" customWidth="1"/>
    <col min="9" max="10" width="11.8515625" style="23" customWidth="1"/>
    <col min="11" max="11" width="11.8515625" style="1" customWidth="1"/>
    <col min="12" max="25" width="9.140625" style="1" customWidth="1"/>
    <col min="26" max="29" width="9.140625" style="12" customWidth="1"/>
    <col min="30" max="16384" width="9.140625" style="13" customWidth="1"/>
  </cols>
  <sheetData>
    <row r="1" spans="1:12" ht="23.25">
      <c r="A1" s="30" t="s">
        <v>13</v>
      </c>
      <c r="B1" s="30"/>
      <c r="C1" s="30"/>
      <c r="D1" s="30"/>
      <c r="E1" s="30"/>
      <c r="F1" s="30"/>
      <c r="G1" s="10"/>
      <c r="H1" s="21"/>
      <c r="I1" s="22"/>
      <c r="J1" s="22"/>
      <c r="K1" s="11"/>
      <c r="L1" s="11"/>
    </row>
    <row r="2" spans="1:4" ht="23.25">
      <c r="A2" s="14"/>
      <c r="B2" s="14"/>
      <c r="C2" s="14"/>
      <c r="D2" s="14"/>
    </row>
    <row r="3" spans="1:12" ht="15">
      <c r="A3" s="13" t="s">
        <v>14</v>
      </c>
      <c r="E3" s="29" t="s">
        <v>18</v>
      </c>
      <c r="F3" s="29"/>
      <c r="G3" s="15"/>
      <c r="H3" s="25"/>
      <c r="I3" s="26"/>
      <c r="J3" s="26"/>
      <c r="K3" s="16"/>
      <c r="L3" s="16"/>
    </row>
    <row r="4" spans="5:12" ht="15" hidden="1">
      <c r="E4" s="17"/>
      <c r="F4" s="17"/>
      <c r="G4" s="17"/>
      <c r="H4" s="27"/>
      <c r="I4" s="28"/>
      <c r="J4" s="28"/>
      <c r="K4" s="18"/>
      <c r="L4" s="18"/>
    </row>
    <row r="5" ht="15"/>
    <row r="6" spans="1:7" ht="15">
      <c r="A6" s="13" t="s">
        <v>67</v>
      </c>
      <c r="F6" s="29" t="s">
        <v>39</v>
      </c>
      <c r="G6" s="29"/>
    </row>
    <row r="7" spans="2:21" ht="25.5" customHeight="1">
      <c r="B7" s="13" t="s">
        <v>40</v>
      </c>
      <c r="D7" s="29" t="s">
        <v>41</v>
      </c>
      <c r="E7" s="29"/>
      <c r="F7" s="29"/>
      <c r="N7" s="1">
        <v>1</v>
      </c>
      <c r="O7" s="1" t="s">
        <v>0</v>
      </c>
      <c r="P7" s="1">
        <v>4</v>
      </c>
      <c r="Q7" s="1" t="str">
        <f>LOOKUP(P7,$N$7:$O$18)</f>
        <v>APRIL</v>
      </c>
      <c r="R7" s="1">
        <v>1</v>
      </c>
      <c r="S7" s="1" t="s">
        <v>15</v>
      </c>
      <c r="T7" s="1">
        <v>1</v>
      </c>
      <c r="U7" s="1" t="str">
        <f>LOOKUP(T7,$R$7:$S$9)</f>
        <v>Sri.</v>
      </c>
    </row>
    <row r="8" spans="6:21" ht="15">
      <c r="F8" s="19"/>
      <c r="N8" s="1">
        <v>2</v>
      </c>
      <c r="O8" s="1" t="s">
        <v>1</v>
      </c>
      <c r="R8" s="1">
        <v>2</v>
      </c>
      <c r="S8" s="1" t="s">
        <v>16</v>
      </c>
      <c r="T8" s="1">
        <v>3</v>
      </c>
      <c r="U8" s="1" t="str">
        <f>LOOKUP(T8,$R$7:$S$9)</f>
        <v>Kum.</v>
      </c>
    </row>
    <row r="9" spans="1:19" ht="15">
      <c r="A9" s="13" t="s">
        <v>19</v>
      </c>
      <c r="N9" s="1">
        <v>3</v>
      </c>
      <c r="O9" s="1" t="s">
        <v>2</v>
      </c>
      <c r="R9" s="1">
        <v>3</v>
      </c>
      <c r="S9" s="1" t="s">
        <v>17</v>
      </c>
    </row>
    <row r="10" spans="1:15" ht="15">
      <c r="A10" s="13" t="s">
        <v>24</v>
      </c>
      <c r="C10" s="29" t="s">
        <v>65</v>
      </c>
      <c r="D10" s="29"/>
      <c r="E10" s="29"/>
      <c r="F10" s="29"/>
      <c r="N10" s="1">
        <v>4</v>
      </c>
      <c r="O10" s="1" t="s">
        <v>3</v>
      </c>
    </row>
    <row r="11" spans="1:20" ht="15">
      <c r="A11" s="13" t="s">
        <v>25</v>
      </c>
      <c r="C11" s="2" t="s">
        <v>38</v>
      </c>
      <c r="N11" s="1">
        <v>5</v>
      </c>
      <c r="O11" s="1" t="s">
        <v>4</v>
      </c>
      <c r="Q11" s="1">
        <v>1</v>
      </c>
      <c r="R11" s="1" t="s">
        <v>20</v>
      </c>
      <c r="S11" s="1">
        <v>1</v>
      </c>
      <c r="T11" s="1" t="str">
        <f>LOOKUP(S11,Q11:R13)</f>
        <v>S/o</v>
      </c>
    </row>
    <row r="12" spans="1:18" ht="15">
      <c r="A12" s="13" t="s">
        <v>66</v>
      </c>
      <c r="E12" s="20" t="s">
        <v>42</v>
      </c>
      <c r="N12" s="1">
        <v>6</v>
      </c>
      <c r="O12" s="1" t="s">
        <v>5</v>
      </c>
      <c r="Q12" s="1">
        <v>2</v>
      </c>
      <c r="R12" s="1" t="s">
        <v>21</v>
      </c>
    </row>
    <row r="13" spans="1:18" ht="15">
      <c r="A13" s="13" t="s">
        <v>26</v>
      </c>
      <c r="B13" s="2">
        <v>13270</v>
      </c>
      <c r="E13" s="2">
        <v>0</v>
      </c>
      <c r="N13" s="1">
        <v>7</v>
      </c>
      <c r="O13" s="1" t="s">
        <v>6</v>
      </c>
      <c r="Q13" s="1">
        <v>3</v>
      </c>
      <c r="R13" s="1" t="s">
        <v>22</v>
      </c>
    </row>
    <row r="14" spans="1:15" ht="15">
      <c r="A14" s="13" t="s">
        <v>36</v>
      </c>
      <c r="B14" s="2">
        <f>63.344+8.56</f>
        <v>71.904</v>
      </c>
      <c r="E14" s="2"/>
      <c r="N14" s="1">
        <v>8</v>
      </c>
      <c r="O14" s="1" t="s">
        <v>7</v>
      </c>
    </row>
    <row r="15" spans="1:21" ht="15">
      <c r="A15" s="13" t="s">
        <v>37</v>
      </c>
      <c r="B15" s="2">
        <v>12</v>
      </c>
      <c r="D15" s="13" t="s">
        <v>33</v>
      </c>
      <c r="E15" s="2">
        <v>30</v>
      </c>
      <c r="N15" s="1">
        <v>9</v>
      </c>
      <c r="O15" s="1" t="s">
        <v>8</v>
      </c>
      <c r="R15" s="1">
        <v>1</v>
      </c>
      <c r="S15" s="1" t="s">
        <v>15</v>
      </c>
      <c r="T15" s="1">
        <v>1</v>
      </c>
      <c r="U15" s="1" t="str">
        <f>LOOKUP(T15,R15:S16)</f>
        <v>Sri.</v>
      </c>
    </row>
    <row r="16" spans="1:19" ht="15">
      <c r="A16" s="13" t="s">
        <v>27</v>
      </c>
      <c r="B16" s="2">
        <v>75</v>
      </c>
      <c r="D16" s="13" t="s">
        <v>32</v>
      </c>
      <c r="E16" s="2">
        <v>450</v>
      </c>
      <c r="K16" s="1">
        <v>1</v>
      </c>
      <c r="L16" s="1" t="s">
        <v>53</v>
      </c>
      <c r="M16" s="1">
        <v>3</v>
      </c>
      <c r="N16" s="1">
        <v>10</v>
      </c>
      <c r="O16" s="1" t="s">
        <v>9</v>
      </c>
      <c r="R16" s="1">
        <v>2</v>
      </c>
      <c r="S16" s="1" t="s">
        <v>23</v>
      </c>
    </row>
    <row r="17" spans="1:15" ht="15">
      <c r="A17" s="13" t="s">
        <v>46</v>
      </c>
      <c r="B17" s="2">
        <v>27</v>
      </c>
      <c r="D17" s="13" t="s">
        <v>34</v>
      </c>
      <c r="E17" s="2">
        <v>0</v>
      </c>
      <c r="K17" s="1">
        <v>2</v>
      </c>
      <c r="L17" s="1" t="s">
        <v>54</v>
      </c>
      <c r="M17" s="1" t="str">
        <f>LOOKUP(M16,K16:L18)</f>
        <v>Others</v>
      </c>
      <c r="N17" s="1">
        <v>11</v>
      </c>
      <c r="O17" s="1" t="s">
        <v>10</v>
      </c>
    </row>
    <row r="18" spans="1:15" ht="15">
      <c r="A18" s="13" t="s">
        <v>28</v>
      </c>
      <c r="B18" s="2">
        <v>0</v>
      </c>
      <c r="D18" s="13" t="s">
        <v>35</v>
      </c>
      <c r="E18" s="2">
        <v>0</v>
      </c>
      <c r="K18" s="1">
        <v>3</v>
      </c>
      <c r="L18" s="1" t="s">
        <v>29</v>
      </c>
      <c r="N18" s="1">
        <v>12</v>
      </c>
      <c r="O18" s="1" t="s">
        <v>11</v>
      </c>
    </row>
    <row r="19" spans="1:17" ht="15">
      <c r="A19" s="13" t="s">
        <v>29</v>
      </c>
      <c r="B19" s="2">
        <v>0</v>
      </c>
      <c r="E19" s="2">
        <v>0</v>
      </c>
      <c r="N19" s="1">
        <v>1</v>
      </c>
      <c r="O19" s="1">
        <v>2014</v>
      </c>
      <c r="P19" s="1">
        <v>1</v>
      </c>
      <c r="Q19" s="1">
        <f>LOOKUP(P19,N19:O38)</f>
        <v>2014</v>
      </c>
    </row>
    <row r="20" spans="14:15" ht="15">
      <c r="N20" s="1">
        <v>2</v>
      </c>
      <c r="O20" s="1">
        <v>2015</v>
      </c>
    </row>
    <row r="21" spans="14:15" ht="15">
      <c r="N21" s="1">
        <v>3</v>
      </c>
      <c r="O21" s="1">
        <v>2016</v>
      </c>
    </row>
    <row r="22" spans="14:19" ht="105" customHeight="1">
      <c r="N22" s="1">
        <v>4</v>
      </c>
      <c r="O22" s="1">
        <v>2017</v>
      </c>
      <c r="P22" s="1">
        <v>1</v>
      </c>
      <c r="Q22" s="1" t="s">
        <v>30</v>
      </c>
      <c r="R22" s="1">
        <v>1</v>
      </c>
      <c r="S22" s="1" t="str">
        <f>LOOKUP(R22,P22:Q23)</f>
        <v>C P S</v>
      </c>
    </row>
    <row r="23" spans="14:17" ht="15">
      <c r="N23" s="1">
        <v>5</v>
      </c>
      <c r="O23" s="1">
        <v>2018</v>
      </c>
      <c r="P23" s="1">
        <v>2</v>
      </c>
      <c r="Q23" s="1" t="s">
        <v>31</v>
      </c>
    </row>
    <row r="24" spans="14:15" ht="15">
      <c r="N24" s="1">
        <v>6</v>
      </c>
      <c r="O24" s="1">
        <v>2019</v>
      </c>
    </row>
    <row r="25" spans="14:15" ht="15">
      <c r="N25" s="1">
        <v>7</v>
      </c>
      <c r="O25" s="1">
        <v>2020</v>
      </c>
    </row>
    <row r="26" spans="14:15" ht="15">
      <c r="N26" s="1">
        <v>8</v>
      </c>
      <c r="O26" s="1">
        <v>2021</v>
      </c>
    </row>
    <row r="27" spans="14:15" ht="15">
      <c r="N27" s="1">
        <v>9</v>
      </c>
      <c r="O27" s="1">
        <v>2022</v>
      </c>
    </row>
    <row r="28" spans="14:15" ht="15">
      <c r="N28" s="1">
        <v>10</v>
      </c>
      <c r="O28" s="1">
        <v>2023</v>
      </c>
    </row>
    <row r="29" spans="14:15" ht="15">
      <c r="N29" s="1">
        <v>11</v>
      </c>
      <c r="O29" s="1">
        <v>2024</v>
      </c>
    </row>
    <row r="30" spans="14:15" ht="15">
      <c r="N30" s="1">
        <v>12</v>
      </c>
      <c r="O30" s="1">
        <v>2025</v>
      </c>
    </row>
    <row r="31" spans="14:15" ht="15">
      <c r="N31" s="1">
        <v>13</v>
      </c>
      <c r="O31" s="1">
        <v>2026</v>
      </c>
    </row>
    <row r="32" spans="14:15" ht="15">
      <c r="N32" s="1">
        <v>14</v>
      </c>
      <c r="O32" s="1">
        <v>2027</v>
      </c>
    </row>
    <row r="33" spans="14:15" ht="15">
      <c r="N33" s="1">
        <v>15</v>
      </c>
      <c r="O33" s="1">
        <v>2028</v>
      </c>
    </row>
    <row r="34" spans="14:15" ht="15">
      <c r="N34" s="1">
        <v>16</v>
      </c>
      <c r="O34" s="1">
        <v>2029</v>
      </c>
    </row>
    <row r="35" spans="14:15" ht="15">
      <c r="N35" s="1">
        <v>17</v>
      </c>
      <c r="O35" s="1">
        <v>2030</v>
      </c>
    </row>
    <row r="36" spans="14:15" ht="15">
      <c r="N36" s="1">
        <v>18</v>
      </c>
      <c r="O36" s="1">
        <v>2031</v>
      </c>
    </row>
    <row r="37" spans="14:15" ht="15">
      <c r="N37" s="1">
        <v>19</v>
      </c>
      <c r="O37" s="1">
        <v>2032</v>
      </c>
    </row>
    <row r="38" spans="14:15" ht="15">
      <c r="N38" s="1">
        <v>20</v>
      </c>
      <c r="O38" s="1">
        <v>2033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">
    <mergeCell ref="C10:F10"/>
    <mergeCell ref="A1:F1"/>
    <mergeCell ref="E3:F3"/>
    <mergeCell ref="F6:G6"/>
    <mergeCell ref="D7:F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RowColHeaders="0" zoomScalePageLayoutView="0" workbookViewId="0" topLeftCell="A4">
      <selection activeCell="D14" sqref="D14"/>
    </sheetView>
  </sheetViews>
  <sheetFormatPr defaultColWidth="9.140625" defaultRowHeight="15"/>
  <cols>
    <col min="1" max="1" width="7.7109375" style="3" customWidth="1"/>
    <col min="2" max="2" width="19.28125" style="3" bestFit="1" customWidth="1"/>
    <col min="3" max="3" width="4.00390625" style="3" customWidth="1"/>
    <col min="4" max="4" width="12.421875" style="3" customWidth="1"/>
    <col min="5" max="5" width="5.140625" style="3" customWidth="1"/>
    <col min="6" max="6" width="15.00390625" style="3" customWidth="1"/>
    <col min="7" max="7" width="4.00390625" style="3" customWidth="1"/>
    <col min="8" max="8" width="12.421875" style="3" customWidth="1"/>
    <col min="9" max="16384" width="9.140625" style="3" customWidth="1"/>
  </cols>
  <sheetData>
    <row r="1" spans="1:9" ht="27.75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3" spans="1:9" ht="75" customHeight="1">
      <c r="A3" s="36" t="str">
        <f>CONCATENATE("                                                           This is to certify that"," ",DATA!U7,DATA!E3," ",DATA!T11," ",DATA!U15,DATA!F6," is working in my organisation under the designation of"," ",DATA!D7," at"," ",DATA!C10,", ",DATA!C11," ",DATA!A11," since"," ",DATA!E12)</f>
        <v>                                                           This is to certify that Sri.L KONDA REDDY S/o Sri.L C VENKATA REDDY is working in my organisation under the designation of Secondary Grade Teacher at M P Primary School, TIRUMALADEVARAPALLI, Lepakshi Mandal since 01.09.2009</v>
      </c>
      <c r="B3" s="36"/>
      <c r="C3" s="36"/>
      <c r="D3" s="36"/>
      <c r="E3" s="36"/>
      <c r="F3" s="36"/>
      <c r="G3" s="36"/>
      <c r="H3" s="36"/>
      <c r="I3" s="36"/>
    </row>
    <row r="4" spans="1:9" ht="15">
      <c r="A4" s="36"/>
      <c r="B4" s="36"/>
      <c r="C4" s="36"/>
      <c r="D4" s="36"/>
      <c r="E4" s="36"/>
      <c r="F4" s="36"/>
      <c r="G4" s="36"/>
      <c r="H4" s="36"/>
      <c r="I4" s="36"/>
    </row>
    <row r="6" spans="1:9" ht="18.75">
      <c r="A6" s="33" t="str">
        <f>CONCATENATE("The individual's pay particulars for the month of ",DATA!Q7,", ",DATA!Q19," is as follows")</f>
        <v>The individual's pay particulars for the month of APRIL, 2014 is as follows</v>
      </c>
      <c r="B6" s="33"/>
      <c r="C6" s="33"/>
      <c r="D6" s="33"/>
      <c r="E6" s="33"/>
      <c r="F6" s="33"/>
      <c r="G6" s="33"/>
      <c r="H6" s="33"/>
      <c r="I6" s="33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18.75">
      <c r="A8" s="4"/>
      <c r="B8" s="4"/>
      <c r="C8" s="4"/>
      <c r="D8" s="4"/>
      <c r="E8" s="4"/>
      <c r="F8" s="4"/>
      <c r="G8" s="4"/>
      <c r="H8" s="4"/>
      <c r="I8" s="4"/>
    </row>
    <row r="9" spans="1:9" ht="18.75">
      <c r="A9" s="4"/>
      <c r="B9" s="34" t="s">
        <v>43</v>
      </c>
      <c r="C9" s="34"/>
      <c r="D9" s="34"/>
      <c r="E9" s="4"/>
      <c r="F9" s="34" t="s">
        <v>44</v>
      </c>
      <c r="G9" s="34"/>
      <c r="H9" s="34"/>
      <c r="I9" s="4"/>
    </row>
    <row r="10" spans="1:9" ht="18.75">
      <c r="A10" s="4"/>
      <c r="B10" s="4" t="s">
        <v>45</v>
      </c>
      <c r="C10" s="4" t="s">
        <v>51</v>
      </c>
      <c r="D10" s="5">
        <f>DATA!B13</f>
        <v>13270</v>
      </c>
      <c r="E10" s="4"/>
      <c r="F10" s="4" t="s">
        <v>47</v>
      </c>
      <c r="G10" s="4" t="s">
        <v>51</v>
      </c>
      <c r="H10" s="5">
        <f>DATA!E15</f>
        <v>30</v>
      </c>
      <c r="I10" s="4"/>
    </row>
    <row r="11" spans="1:9" ht="18.75">
      <c r="A11" s="4"/>
      <c r="B11" s="4" t="str">
        <f>CONCATENATE("D A @ ",DATA!B14,"%")</f>
        <v>D A @ 71.904%</v>
      </c>
      <c r="C11" s="4" t="s">
        <v>51</v>
      </c>
      <c r="D11" s="5">
        <f>ROUND(D10*DATA!B14%,0)</f>
        <v>9542</v>
      </c>
      <c r="E11" s="4"/>
      <c r="F11" s="4" t="s">
        <v>48</v>
      </c>
      <c r="G11" s="4" t="s">
        <v>51</v>
      </c>
      <c r="H11" s="5">
        <f>IF(D18&lt;5000,0,IF(D18&lt;10000,80,IF(D18&lt;15000,100,IF(D18&lt;20000,150,200))))</f>
        <v>200</v>
      </c>
      <c r="I11" s="4"/>
    </row>
    <row r="12" spans="1:9" ht="18.75">
      <c r="A12" s="4"/>
      <c r="B12" s="4" t="str">
        <f>CONCATENATE("H R A @ ",DATA!B15,"%")</f>
        <v>H R A @ 12%</v>
      </c>
      <c r="C12" s="4" t="s">
        <v>51</v>
      </c>
      <c r="D12" s="5">
        <f>ROUND(D10*DATA!B15%,0)</f>
        <v>1592</v>
      </c>
      <c r="E12" s="4"/>
      <c r="F12" s="4" t="str">
        <f>DATA!S22</f>
        <v>C P S</v>
      </c>
      <c r="G12" s="4" t="s">
        <v>51</v>
      </c>
      <c r="H12" s="5">
        <f>IF(F12="Z P P F",DATA!E13,ROUND((D10+D11)*10%,0))</f>
        <v>2281</v>
      </c>
      <c r="I12" s="4"/>
    </row>
    <row r="13" spans="1:9" ht="18.75">
      <c r="A13" s="4"/>
      <c r="B13" s="4" t="str">
        <f>CONCATENATE("I R @ ",DATA!B17,"%")</f>
        <v>I R @ 27%</v>
      </c>
      <c r="C13" s="4" t="s">
        <v>51</v>
      </c>
      <c r="D13" s="5">
        <f>ROUND(D10*DATA!B17%,0)</f>
        <v>3583</v>
      </c>
      <c r="E13" s="4"/>
      <c r="F13" s="4" t="s">
        <v>49</v>
      </c>
      <c r="G13" s="4" t="s">
        <v>51</v>
      </c>
      <c r="H13" s="5">
        <f>DATA!E16</f>
        <v>450</v>
      </c>
      <c r="I13" s="4"/>
    </row>
    <row r="14" spans="1:9" ht="18.75">
      <c r="A14" s="4"/>
      <c r="B14" s="4" t="s">
        <v>27</v>
      </c>
      <c r="C14" s="4" t="s">
        <v>51</v>
      </c>
      <c r="D14" s="5">
        <f>DATA!B16</f>
        <v>75</v>
      </c>
      <c r="E14" s="4"/>
      <c r="F14" s="4" t="s">
        <v>50</v>
      </c>
      <c r="G14" s="4" t="s">
        <v>51</v>
      </c>
      <c r="H14" s="5">
        <f>DATA!E17</f>
        <v>0</v>
      </c>
      <c r="I14" s="4"/>
    </row>
    <row r="15" spans="1:9" ht="18.75">
      <c r="A15" s="4"/>
      <c r="B15" s="4" t="s">
        <v>28</v>
      </c>
      <c r="C15" s="4" t="s">
        <v>51</v>
      </c>
      <c r="D15" s="5">
        <f>DATA!B18</f>
        <v>0</v>
      </c>
      <c r="E15" s="4"/>
      <c r="F15" s="4" t="s">
        <v>55</v>
      </c>
      <c r="G15" s="4" t="s">
        <v>51</v>
      </c>
      <c r="H15" s="5">
        <f>DATA!E18</f>
        <v>0</v>
      </c>
      <c r="I15" s="4"/>
    </row>
    <row r="16" spans="1:9" ht="18.75">
      <c r="A16" s="4"/>
      <c r="B16" s="4" t="s">
        <v>29</v>
      </c>
      <c r="C16" s="4" t="s">
        <v>51</v>
      </c>
      <c r="D16" s="5">
        <f>DATA!B19</f>
        <v>0</v>
      </c>
      <c r="E16" s="4"/>
      <c r="F16" s="4" t="str">
        <f>DATA!M17</f>
        <v>Others</v>
      </c>
      <c r="G16" s="4" t="s">
        <v>51</v>
      </c>
      <c r="H16" s="5">
        <f>DATA!E19</f>
        <v>0</v>
      </c>
      <c r="I16" s="4"/>
    </row>
    <row r="17" spans="1:9" ht="18.75">
      <c r="A17" s="4"/>
      <c r="B17" s="4"/>
      <c r="C17" s="4"/>
      <c r="D17" s="4"/>
      <c r="E17" s="4"/>
      <c r="I17" s="4"/>
    </row>
    <row r="18" spans="1:9" ht="18.75">
      <c r="A18" s="4"/>
      <c r="B18" s="8" t="s">
        <v>52</v>
      </c>
      <c r="C18" s="8" t="s">
        <v>51</v>
      </c>
      <c r="D18" s="9">
        <f>SUM(D10:D16)</f>
        <v>28062</v>
      </c>
      <c r="E18" s="6"/>
      <c r="F18" s="8" t="s">
        <v>52</v>
      </c>
      <c r="G18" s="8" t="s">
        <v>51</v>
      </c>
      <c r="H18" s="9">
        <f>SUM(H10:H16)</f>
        <v>2961</v>
      </c>
      <c r="I18" s="4"/>
    </row>
    <row r="19" spans="1:9" ht="18.75">
      <c r="A19" s="4"/>
      <c r="B19" s="4"/>
      <c r="C19" s="4"/>
      <c r="D19" s="4"/>
      <c r="E19" s="4"/>
      <c r="F19" s="4"/>
      <c r="G19" s="4"/>
      <c r="H19" s="4"/>
      <c r="I19" s="4"/>
    </row>
    <row r="20" spans="1:9" ht="38.25" customHeight="1">
      <c r="A20" s="4"/>
      <c r="B20" s="35" t="str">
        <f>CONCATENATE("                Net salary payable is Rs.",D18-H18," in words ",[1]!RsWords(D18-H18))</f>
        <v>                Net salary payable is Rs.25101 in words Rupees Twenty Five Thousand One Hundred One Only</v>
      </c>
      <c r="C20" s="35"/>
      <c r="D20" s="35"/>
      <c r="E20" s="35"/>
      <c r="F20" s="35"/>
      <c r="G20" s="35"/>
      <c r="H20" s="35"/>
      <c r="I20" s="35"/>
    </row>
    <row r="21" spans="1:9" ht="18.75">
      <c r="A21" s="4"/>
      <c r="B21" s="4"/>
      <c r="C21" s="4"/>
      <c r="D21" s="4"/>
      <c r="E21" s="4"/>
      <c r="F21" s="4"/>
      <c r="G21" s="4"/>
      <c r="H21" s="4"/>
      <c r="I21" s="4"/>
    </row>
    <row r="23" spans="1:8" ht="18.75">
      <c r="A23" s="31" t="s">
        <v>64</v>
      </c>
      <c r="B23" s="31"/>
      <c r="H23" s="4" t="s">
        <v>57</v>
      </c>
    </row>
    <row r="24" spans="1:8" ht="18.75">
      <c r="A24" s="31"/>
      <c r="B24" s="31"/>
      <c r="H24" s="4" t="s">
        <v>56</v>
      </c>
    </row>
    <row r="25" spans="1:2" ht="15">
      <c r="A25" s="31"/>
      <c r="B25" s="31"/>
    </row>
    <row r="29" ht="18.75">
      <c r="A29" s="4" t="s">
        <v>58</v>
      </c>
    </row>
    <row r="30" ht="18.75">
      <c r="B30" s="4"/>
    </row>
    <row r="31" spans="1:2" ht="18.75">
      <c r="A31" s="4"/>
      <c r="B31" s="4"/>
    </row>
    <row r="32" spans="1:2" ht="18.75">
      <c r="A32" s="4" t="s">
        <v>59</v>
      </c>
      <c r="B32" s="7">
        <f ca="1">TODAY()</f>
        <v>41784</v>
      </c>
    </row>
    <row r="33" spans="1:2" ht="18.75">
      <c r="A33" s="4"/>
      <c r="B33" s="4"/>
    </row>
    <row r="34" spans="1:2" ht="18.75">
      <c r="A34" s="4" t="s">
        <v>60</v>
      </c>
      <c r="B34" s="4"/>
    </row>
    <row r="35" spans="1:2" ht="18.75">
      <c r="A35" s="4" t="s">
        <v>61</v>
      </c>
      <c r="B35" s="4"/>
    </row>
    <row r="36" spans="1:2" ht="18.75">
      <c r="A36" s="4"/>
      <c r="B36" s="4"/>
    </row>
    <row r="37" spans="1:2" ht="18.75">
      <c r="A37" s="4"/>
      <c r="B37" s="4"/>
    </row>
    <row r="38" spans="1:2" ht="18.75">
      <c r="A38" s="4" t="s">
        <v>62</v>
      </c>
      <c r="B38" s="4"/>
    </row>
    <row r="39" ht="18.75">
      <c r="A39" s="4" t="s">
        <v>63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">
    <mergeCell ref="A23:B25"/>
    <mergeCell ref="A1:I1"/>
    <mergeCell ref="A6:I6"/>
    <mergeCell ref="B9:D9"/>
    <mergeCell ref="F9:H9"/>
    <mergeCell ref="B20:I20"/>
    <mergeCell ref="A3:I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SSSR</dc:creator>
  <cp:keywords/>
  <dc:description/>
  <cp:lastModifiedBy>SSSR</cp:lastModifiedBy>
  <cp:lastPrinted>2014-04-10T08:34:36Z</cp:lastPrinted>
  <dcterms:created xsi:type="dcterms:W3CDTF">2014-03-31T03:34:49Z</dcterms:created>
  <dcterms:modified xsi:type="dcterms:W3CDTF">2014-05-25T09:17:53Z</dcterms:modified>
  <cp:category/>
  <cp:version/>
  <cp:contentType/>
  <cp:contentStatus/>
</cp:coreProperties>
</file>